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tc\Procurement\BUYERS\Working Files\2025\2025-016 Courthouse Security EXP 9-30-25 RFP\03 Final Copy\"/>
    </mc:Choice>
  </mc:AlternateContent>
  <xr:revisionPtr revIDLastSave="0" documentId="8_{364D0DAA-FA42-4994-BCF7-A2DBF0FB472A}" xr6:coauthVersionLast="47" xr6:coauthVersionMax="47" xr10:uidLastSave="{00000000-0000-0000-0000-000000000000}"/>
  <bookViews>
    <workbookView xWindow="30360" yWindow="1560" windowWidth="21600" windowHeight="12735" firstSheet="1" activeTab="1" xr2:uid="{00000000-000D-0000-FFFF-FFFF00000000}"/>
  </bookViews>
  <sheets>
    <sheet name="Pricing Check against current" sheetId="4" state="hidden" r:id="rId1"/>
    <sheet name="Cover Sheet" sheetId="5" r:id="rId2"/>
    <sheet name="D.3.c CHART 1 &amp; 2" sheetId="3" r:id="rId3"/>
  </sheets>
  <definedNames>
    <definedName name="_xlnm.Print_Area" localSheetId="1">'Cover Sheet'!$A$1:$M$54</definedName>
    <definedName name="_xlnm.Print_Area" localSheetId="2">'D.3.c CHART 1 &amp; 2'!$A$1:$H$31</definedName>
    <definedName name="_xlnm.Print_Area" localSheetId="0">'Pricing Check against current'!$A$1:$H$38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3" l="1"/>
  <c r="F29" i="3"/>
  <c r="F28" i="3"/>
  <c r="H35" i="4"/>
  <c r="H36" i="4"/>
  <c r="H37" i="4"/>
  <c r="H32" i="4"/>
  <c r="F38" i="4"/>
  <c r="F37" i="4"/>
  <c r="F36" i="4"/>
  <c r="F35" i="4"/>
  <c r="F34" i="4"/>
  <c r="H34" i="4" s="1"/>
  <c r="F33" i="4"/>
  <c r="H33" i="4" s="1"/>
  <c r="F32" i="4"/>
  <c r="H23" i="4"/>
  <c r="F23" i="4"/>
  <c r="E19" i="4"/>
  <c r="E25" i="4" s="1"/>
  <c r="D19" i="4"/>
  <c r="D25" i="4" s="1"/>
  <c r="H18" i="4"/>
  <c r="H17" i="4"/>
  <c r="H16" i="4"/>
  <c r="E14" i="4"/>
  <c r="D14" i="4"/>
  <c r="H13" i="4"/>
  <c r="H12" i="4"/>
  <c r="H11" i="4"/>
  <c r="H14" i="4" s="1"/>
  <c r="H9" i="4"/>
  <c r="F18" i="3"/>
  <c r="H18" i="3" s="1"/>
  <c r="H9" i="3"/>
  <c r="D14" i="3"/>
  <c r="D21" i="3" s="1"/>
  <c r="E14" i="3"/>
  <c r="E21" i="3" s="1"/>
  <c r="H11" i="3"/>
  <c r="H12" i="3"/>
  <c r="H13" i="3"/>
  <c r="F31" i="3"/>
  <c r="H19" i="4" l="1"/>
  <c r="H25" i="4" s="1"/>
  <c r="H14" i="3"/>
  <c r="H2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tc={F06A800C-1F99-40B0-899A-408AC4DBCC55}</author>
  </authors>
  <commentList>
    <comment ref="I2" authorId="0" shapeId="0" xr:uid="{F06A800C-1F99-40B0-899A-408AC4DBCC55}">
      <text>
        <t>[Threaded comment]
Your version of Excel allows you to read this threaded comment; however, any edits to it will get removed if the file is opened in a newer version of Excel. Learn more: https://go.microsoft.com/fwlink/?linkid=870924
Comment:
    5/29/25 we will need to add three (3) armed and two (2) unarmed personnel for 419 Pierce in anticipation of the new courtrooms and judges who will be holding court ther e
Reply:
    Added additional 1 armed to 419 Pierce 13th floor on 5/30/25</t>
      </text>
    </comment>
  </commentList>
</comments>
</file>

<file path=xl/sharedStrings.xml><?xml version="1.0" encoding="utf-8"?>
<sst xmlns="http://schemas.openxmlformats.org/spreadsheetml/2006/main" count="85" uniqueCount="43">
  <si>
    <t xml:space="preserve">Armed Supervisor </t>
  </si>
  <si>
    <t>ANNUAL TOTALS</t>
  </si>
  <si>
    <t>Armed Security Officer</t>
  </si>
  <si>
    <t xml:space="preserve">Unarmed Security Officer </t>
  </si>
  <si>
    <t xml:space="preserve">Unarmed Supervisor </t>
  </si>
  <si>
    <t xml:space="preserve">Minimum Hourly Wage Paid </t>
  </si>
  <si>
    <t>https://TeamHCSO.com.</t>
  </si>
  <si>
    <t>CHART 1</t>
  </si>
  <si>
    <t/>
  </si>
  <si>
    <t>Subtotal - Courthouse Complex</t>
  </si>
  <si>
    <t>JUVENILE ASSESSMENT CENTER</t>
  </si>
  <si>
    <t>Subtotal - Juvenile Assessment Center</t>
  </si>
  <si>
    <t>GRAND TOTALS</t>
  </si>
  <si>
    <t>CHART 2</t>
  </si>
  <si>
    <t xml:space="preserve">(The Excel file will automatically calculate the annual cost for the positions and hours indicated.)  </t>
  </si>
  <si>
    <t xml:space="preserve">(The Excel file will populate the HOURLY STRAIGHT TIME BILLING RATES from CHART 1, above.)  </t>
  </si>
  <si>
    <t>EXHIBIT B MUST be updated electonically using the MS Excel file made available at:</t>
  </si>
  <si>
    <t>BILLING RATES</t>
  </si>
  <si>
    <t>Hourly Overtime / Holiday</t>
  </si>
  <si>
    <t>Hourly Straight-Time</t>
  </si>
  <si>
    <t>BILLABLE HOURS</t>
  </si>
  <si>
    <t>Scheduled per Week</t>
  </si>
  <si>
    <t>BILLING RATE</t>
  </si>
  <si>
    <t>No. of FTEs</t>
  </si>
  <si>
    <t>52 Weeks per Year</t>
  </si>
  <si>
    <t xml:space="preserve">Update ONLY the Hourly Straight-Time Billing Rates on CHART 1, below. </t>
  </si>
  <si>
    <t xml:space="preserve">Update ONLY the Minimum Hourly Wage Paid and the Hourly Overtime / Holiday Billing Rates on CHART 2, below. </t>
  </si>
  <si>
    <t>POSITIONS</t>
  </si>
  <si>
    <t>COURTHOUSE COMPLEX, PLANT CITY COURTHOUSE, COUNTY CENTER COMPLEX</t>
  </si>
  <si>
    <t>Unarmed Lead</t>
  </si>
  <si>
    <t>Unarmed Security Officer Courthouse Complex</t>
  </si>
  <si>
    <t>Unarmed Security Officer JAC</t>
  </si>
  <si>
    <t xml:space="preserve">Contract Manager Position </t>
  </si>
  <si>
    <t>Contract Manager Position</t>
  </si>
  <si>
    <t>Unarmed Supervisor (Site)</t>
  </si>
  <si>
    <t>Armed Supervisor (Shift)</t>
  </si>
  <si>
    <t>CONTRACT MANAGEMENT</t>
  </si>
  <si>
    <t>HILLSBOROUGH COUNTY TAX COLLECTORS OFFICE (HCTC)</t>
  </si>
  <si>
    <r>
      <t xml:space="preserve">Armed Security Officer </t>
    </r>
    <r>
      <rPr>
        <sz val="11"/>
        <color rgb="FFFF0000"/>
        <rFont val="Times New Roman"/>
        <family val="1"/>
      </rPr>
      <t>(same as above)</t>
    </r>
  </si>
  <si>
    <t>Unarmed Security Officer</t>
  </si>
  <si>
    <t>Hours Per Week</t>
  </si>
  <si>
    <t>Employed</t>
  </si>
  <si>
    <t>(x 1.5)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</si>
</sst>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#,##0.0_);[Red]\(#,##0.0\)"/>
    <numFmt numFmtId="166" formatCode="_([$$-409]* #,##0.00_);_([$$-409]* \(#,##0.00\);_([$$-409]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9" tint="0.79998168889431442"/>
      <name val="Times New Roman"/>
      <family val="1"/>
    </font>
    <font>
      <sz val="11"/>
      <color rgb="FFFF0000"/>
      <name val="Times New Roman"/>
      <family val="1"/>
    </font>
    <font>
      <sz val="12"/>
      <color theme="9" tint="-0.499984740745262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Aptos Narrow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theme="9" tint="-0.499984740745262"/>
      </left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ck">
        <color rgb="FFFF0000"/>
      </left>
      <right style="medium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14" fillId="0" borderId="0" applyFont="0" applyFill="0" applyBorder="0" applyAlignment="0" applyProtection="0"/>
  </cellStyleXfs>
  <cellXfs count="194">
    <xf numFmtId="0" fontId="0" fillId="0" borderId="0" xfId="0"/>
    <xf numFmtId="0" fontId="1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164" fontId="9" fillId="3" borderId="0" xfId="0" applyNumberFormat="1" applyFont="1" applyFill="1" applyAlignment="1">
      <alignment vertical="center" wrapText="1"/>
    </xf>
    <xf numFmtId="49" fontId="4" fillId="2" borderId="43" xfId="0" applyNumberFormat="1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7" fillId="3" borderId="0" xfId="1" applyFont="1" applyFill="1" applyBorder="1" applyAlignment="1">
      <alignment vertical="center" wrapText="1"/>
    </xf>
    <xf numFmtId="49" fontId="3" fillId="2" borderId="43" xfId="0" applyNumberFormat="1" applyFont="1" applyFill="1" applyBorder="1" applyAlignment="1">
      <alignment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164" fontId="3" fillId="2" borderId="46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49" fontId="1" fillId="3" borderId="5" xfId="0" applyNumberFormat="1" applyFont="1" applyFill="1" applyBorder="1" applyAlignment="1">
      <alignment horizontal="center" vertical="center"/>
    </xf>
    <xf numFmtId="38" fontId="1" fillId="3" borderId="7" xfId="0" applyNumberFormat="1" applyFont="1" applyFill="1" applyBorder="1" applyAlignment="1">
      <alignment horizontal="center" vertical="center"/>
    </xf>
    <xf numFmtId="38" fontId="1" fillId="3" borderId="5" xfId="0" applyNumberFormat="1" applyFont="1" applyFill="1" applyBorder="1" applyAlignment="1">
      <alignment horizontal="center" vertical="center"/>
    </xf>
    <xf numFmtId="38" fontId="1" fillId="3" borderId="6" xfId="0" applyNumberFormat="1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38" fontId="1" fillId="3" borderId="22" xfId="0" applyNumberFormat="1" applyFont="1" applyFill="1" applyBorder="1" applyAlignment="1">
      <alignment horizontal="center" vertical="center"/>
    </xf>
    <xf numFmtId="38" fontId="12" fillId="3" borderId="7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vertical="center"/>
    </xf>
    <xf numFmtId="164" fontId="1" fillId="4" borderId="39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165" fontId="1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44" fontId="12" fillId="3" borderId="4" xfId="0" applyNumberFormat="1" applyFont="1" applyFill="1" applyBorder="1" applyAlignment="1">
      <alignment vertical="center"/>
    </xf>
    <xf numFmtId="44" fontId="12" fillId="3" borderId="57" xfId="0" applyNumberFormat="1" applyFont="1" applyFill="1" applyBorder="1" applyAlignment="1">
      <alignment vertical="center"/>
    </xf>
    <xf numFmtId="164" fontId="1" fillId="3" borderId="0" xfId="0" applyNumberFormat="1" applyFont="1" applyFill="1" applyAlignment="1">
      <alignment vertical="center" wrapText="1"/>
    </xf>
    <xf numFmtId="165" fontId="1" fillId="3" borderId="0" xfId="0" applyNumberFormat="1" applyFont="1" applyFill="1" applyAlignment="1">
      <alignment vertical="center"/>
    </xf>
    <xf numFmtId="165" fontId="1" fillId="3" borderId="15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65" fontId="1" fillId="4" borderId="17" xfId="0" applyNumberFormat="1" applyFont="1" applyFill="1" applyBorder="1" applyAlignment="1">
      <alignment horizontal="center" vertical="center"/>
    </xf>
    <xf numFmtId="165" fontId="1" fillId="3" borderId="3" xfId="0" applyNumberFormat="1" applyFont="1" applyFill="1" applyBorder="1" applyAlignment="1">
      <alignment horizontal="center" vertical="center"/>
    </xf>
    <xf numFmtId="165" fontId="1" fillId="3" borderId="38" xfId="0" applyNumberFormat="1" applyFont="1" applyFill="1" applyBorder="1" applyAlignment="1">
      <alignment horizontal="center" vertical="center"/>
    </xf>
    <xf numFmtId="165" fontId="1" fillId="3" borderId="9" xfId="0" applyNumberFormat="1" applyFont="1" applyFill="1" applyBorder="1" applyAlignment="1">
      <alignment horizontal="center" vertical="center"/>
    </xf>
    <xf numFmtId="165" fontId="12" fillId="3" borderId="11" xfId="0" applyNumberFormat="1" applyFont="1" applyFill="1" applyBorder="1" applyAlignment="1">
      <alignment horizontal="center" vertical="center"/>
    </xf>
    <xf numFmtId="165" fontId="1" fillId="3" borderId="27" xfId="0" applyNumberFormat="1" applyFont="1" applyFill="1" applyBorder="1" applyAlignment="1">
      <alignment horizontal="center" vertical="center"/>
    </xf>
    <xf numFmtId="165" fontId="12" fillId="3" borderId="38" xfId="0" applyNumberFormat="1" applyFont="1" applyFill="1" applyBorder="1" applyAlignment="1">
      <alignment horizontal="center" vertical="center"/>
    </xf>
    <xf numFmtId="166" fontId="12" fillId="3" borderId="29" xfId="2" applyNumberFormat="1" applyFont="1" applyFill="1" applyBorder="1" applyAlignment="1">
      <alignment vertical="center"/>
    </xf>
    <xf numFmtId="166" fontId="12" fillId="3" borderId="30" xfId="2" applyNumberFormat="1" applyFont="1" applyFill="1" applyBorder="1" applyAlignment="1">
      <alignment vertical="center"/>
    </xf>
    <xf numFmtId="44" fontId="1" fillId="4" borderId="54" xfId="0" applyNumberFormat="1" applyFont="1" applyFill="1" applyBorder="1" applyAlignment="1">
      <alignment horizontal="right" vertical="center"/>
    </xf>
    <xf numFmtId="44" fontId="1" fillId="3" borderId="56" xfId="0" applyNumberFormat="1" applyFont="1" applyFill="1" applyBorder="1" applyAlignment="1">
      <alignment horizontal="right" vertical="center" indent="1"/>
    </xf>
    <xf numFmtId="44" fontId="1" fillId="3" borderId="56" xfId="0" applyNumberFormat="1" applyFont="1" applyFill="1" applyBorder="1" applyAlignment="1">
      <alignment horizontal="right" vertical="center" indent="2"/>
    </xf>
    <xf numFmtId="0" fontId="3" fillId="4" borderId="58" xfId="0" applyFont="1" applyFill="1" applyBorder="1" applyAlignment="1">
      <alignment horizontal="center" vertical="center"/>
    </xf>
    <xf numFmtId="165" fontId="1" fillId="4" borderId="10" xfId="0" applyNumberFormat="1" applyFont="1" applyFill="1" applyBorder="1" applyAlignment="1">
      <alignment horizontal="center" vertical="center"/>
    </xf>
    <xf numFmtId="44" fontId="1" fillId="4" borderId="53" xfId="0" applyNumberFormat="1" applyFont="1" applyFill="1" applyBorder="1" applyAlignment="1">
      <alignment horizontal="right" vertical="center" indent="2"/>
    </xf>
    <xf numFmtId="0" fontId="3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/>
    </xf>
    <xf numFmtId="165" fontId="1" fillId="5" borderId="4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vertical="center"/>
    </xf>
    <xf numFmtId="44" fontId="1" fillId="5" borderId="5" xfId="0" applyNumberFormat="1" applyFont="1" applyFill="1" applyBorder="1" applyAlignment="1">
      <alignment horizontal="right" vertical="center" indent="2"/>
    </xf>
    <xf numFmtId="165" fontId="1" fillId="6" borderId="1" xfId="0" applyNumberFormat="1" applyFont="1" applyFill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0" fontId="17" fillId="6" borderId="60" xfId="0" applyFont="1" applyFill="1" applyBorder="1" applyAlignment="1">
      <alignment vertical="center" wrapText="1"/>
    </xf>
    <xf numFmtId="166" fontId="1" fillId="3" borderId="61" xfId="2" applyNumberFormat="1" applyFont="1" applyFill="1" applyBorder="1" applyAlignment="1">
      <alignment vertical="center"/>
    </xf>
    <xf numFmtId="166" fontId="12" fillId="3" borderId="28" xfId="2" applyNumberFormat="1" applyFont="1" applyFill="1" applyBorder="1" applyAlignment="1">
      <alignment vertical="center"/>
    </xf>
    <xf numFmtId="44" fontId="12" fillId="3" borderId="28" xfId="2" applyFont="1" applyFill="1" applyBorder="1" applyAlignment="1">
      <alignment vertical="center"/>
    </xf>
    <xf numFmtId="44" fontId="12" fillId="3" borderId="29" xfId="2" applyFont="1" applyFill="1" applyBorder="1" applyAlignment="1">
      <alignment vertical="center"/>
    </xf>
    <xf numFmtId="44" fontId="12" fillId="3" borderId="28" xfId="0" applyNumberFormat="1" applyFont="1" applyFill="1" applyBorder="1" applyAlignment="1">
      <alignment horizontal="center" vertical="center"/>
    </xf>
    <xf numFmtId="44" fontId="12" fillId="3" borderId="29" xfId="0" applyNumberFormat="1" applyFont="1" applyFill="1" applyBorder="1" applyAlignment="1">
      <alignment horizontal="center" vertical="center"/>
    </xf>
    <xf numFmtId="44" fontId="12" fillId="3" borderId="30" xfId="0" applyNumberFormat="1" applyFont="1" applyFill="1" applyBorder="1" applyAlignment="1">
      <alignment horizontal="center" vertical="center"/>
    </xf>
    <xf numFmtId="44" fontId="12" fillId="3" borderId="40" xfId="0" applyNumberFormat="1" applyFont="1" applyFill="1" applyBorder="1" applyAlignment="1">
      <alignment horizontal="center" vertical="center"/>
    </xf>
    <xf numFmtId="166" fontId="1" fillId="3" borderId="10" xfId="2" applyNumberFormat="1" applyFont="1" applyFill="1" applyBorder="1" applyAlignment="1">
      <alignment vertical="center"/>
    </xf>
    <xf numFmtId="165" fontId="1" fillId="3" borderId="10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44" fontId="1" fillId="3" borderId="10" xfId="0" applyNumberFormat="1" applyFont="1" applyFill="1" applyBorder="1" applyAlignment="1">
      <alignment horizontal="right" vertical="center" indent="1"/>
    </xf>
    <xf numFmtId="164" fontId="1" fillId="7" borderId="41" xfId="0" applyNumberFormat="1" applyFont="1" applyFill="1" applyBorder="1" applyAlignment="1">
      <alignment vertical="center" wrapText="1"/>
    </xf>
    <xf numFmtId="164" fontId="1" fillId="7" borderId="13" xfId="0" applyNumberFormat="1" applyFont="1" applyFill="1" applyBorder="1" applyAlignment="1">
      <alignment vertical="center" wrapText="1"/>
    </xf>
    <xf numFmtId="49" fontId="3" fillId="7" borderId="13" xfId="0" applyNumberFormat="1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164" fontId="3" fillId="7" borderId="50" xfId="0" applyNumberFormat="1" applyFont="1" applyFill="1" applyBorder="1" applyAlignment="1">
      <alignment horizontal="center" vertical="center" wrapText="1"/>
    </xf>
    <xf numFmtId="0" fontId="4" fillId="7" borderId="45" xfId="0" applyFont="1" applyFill="1" applyBorder="1" applyAlignment="1">
      <alignment horizontal="center" vertical="center"/>
    </xf>
    <xf numFmtId="165" fontId="13" fillId="7" borderId="26" xfId="0" applyNumberFormat="1" applyFont="1" applyFill="1" applyBorder="1" applyAlignment="1">
      <alignment horizontal="center" vertical="center"/>
    </xf>
    <xf numFmtId="164" fontId="1" fillId="7" borderId="26" xfId="0" applyNumberFormat="1" applyFont="1" applyFill="1" applyBorder="1" applyAlignment="1">
      <alignment vertical="center"/>
    </xf>
    <xf numFmtId="44" fontId="4" fillId="7" borderId="62" xfId="0" applyNumberFormat="1" applyFont="1" applyFill="1" applyBorder="1" applyAlignment="1">
      <alignment horizontal="right" vertical="center" indent="2"/>
    </xf>
    <xf numFmtId="44" fontId="1" fillId="3" borderId="56" xfId="0" applyNumberFormat="1" applyFon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vertical="center" wrapText="1"/>
    </xf>
    <xf numFmtId="165" fontId="1" fillId="3" borderId="12" xfId="0" applyNumberFormat="1" applyFont="1" applyFill="1" applyBorder="1" applyAlignment="1">
      <alignment horizontal="center" vertical="center"/>
    </xf>
    <xf numFmtId="166" fontId="1" fillId="3" borderId="12" xfId="2" applyNumberFormat="1" applyFont="1" applyFill="1" applyBorder="1" applyAlignment="1">
      <alignment vertical="center"/>
    </xf>
    <xf numFmtId="49" fontId="1" fillId="3" borderId="12" xfId="0" applyNumberFormat="1" applyFont="1" applyFill="1" applyBorder="1" applyAlignment="1">
      <alignment horizontal="center" vertical="center"/>
    </xf>
    <xf numFmtId="44" fontId="1" fillId="3" borderId="12" xfId="0" applyNumberFormat="1" applyFont="1" applyFill="1" applyBorder="1" applyAlignment="1">
      <alignment horizontal="center" vertical="center"/>
    </xf>
    <xf numFmtId="8" fontId="18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5" fontId="1" fillId="3" borderId="11" xfId="0" applyNumberFormat="1" applyFont="1" applyFill="1" applyBorder="1" applyAlignment="1">
      <alignment horizontal="center" vertical="center"/>
    </xf>
    <xf numFmtId="165" fontId="1" fillId="3" borderId="36" xfId="0" applyNumberFormat="1" applyFont="1" applyFill="1" applyBorder="1" applyAlignment="1">
      <alignment horizontal="center" vertical="center"/>
    </xf>
    <xf numFmtId="165" fontId="1" fillId="3" borderId="8" xfId="0" applyNumberFormat="1" applyFont="1" applyFill="1" applyBorder="1" applyAlignment="1">
      <alignment horizontal="center" vertical="center"/>
    </xf>
    <xf numFmtId="49" fontId="1" fillId="3" borderId="39" xfId="0" applyNumberFormat="1" applyFont="1" applyFill="1" applyBorder="1" applyAlignment="1">
      <alignment horizontal="center" vertical="center"/>
    </xf>
    <xf numFmtId="44" fontId="1" fillId="3" borderId="66" xfId="0" applyNumberFormat="1" applyFont="1" applyFill="1" applyBorder="1" applyAlignment="1">
      <alignment horizontal="center" vertical="center"/>
    </xf>
    <xf numFmtId="165" fontId="1" fillId="4" borderId="36" xfId="0" applyNumberFormat="1" applyFont="1" applyFill="1" applyBorder="1" applyAlignment="1">
      <alignment horizontal="center" vertical="center"/>
    </xf>
    <xf numFmtId="166" fontId="1" fillId="4" borderId="36" xfId="2" applyNumberFormat="1" applyFont="1" applyFill="1" applyBorder="1" applyAlignment="1">
      <alignment vertical="center"/>
    </xf>
    <xf numFmtId="49" fontId="1" fillId="4" borderId="36" xfId="0" applyNumberFormat="1" applyFont="1" applyFill="1" applyBorder="1" applyAlignment="1">
      <alignment horizontal="center" vertical="center"/>
    </xf>
    <xf numFmtId="44" fontId="1" fillId="4" borderId="36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44" fontId="12" fillId="3" borderId="72" xfId="0" applyNumberFormat="1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4" fillId="2" borderId="44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 wrapText="1"/>
    </xf>
    <xf numFmtId="49" fontId="3" fillId="2" borderId="41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42" xfId="0" applyNumberFormat="1" applyFont="1" applyFill="1" applyBorder="1" applyAlignment="1">
      <alignment horizontal="center" vertical="center" wrapText="1"/>
    </xf>
    <xf numFmtId="49" fontId="3" fillId="2" borderId="45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7" fillId="3" borderId="0" xfId="1" applyFont="1" applyFill="1" applyBorder="1" applyAlignment="1">
      <alignment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164" fontId="1" fillId="3" borderId="51" xfId="0" applyNumberFormat="1" applyFont="1" applyFill="1" applyBorder="1" applyAlignment="1">
      <alignment vertical="center" wrapText="1"/>
    </xf>
    <xf numFmtId="164" fontId="1" fillId="3" borderId="5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15" fillId="5" borderId="47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50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5" fillId="5" borderId="0" xfId="0" applyFont="1" applyFill="1" applyAlignment="1">
      <alignment horizontal="center" vertical="center"/>
    </xf>
    <xf numFmtId="164" fontId="1" fillId="3" borderId="52" xfId="0" applyNumberFormat="1" applyFont="1" applyFill="1" applyBorder="1" applyAlignment="1">
      <alignment vertical="center" wrapText="1"/>
    </xf>
    <xf numFmtId="164" fontId="1" fillId="3" borderId="6" xfId="0" applyNumberFormat="1" applyFont="1" applyFill="1" applyBorder="1" applyAlignment="1">
      <alignment vertical="center" wrapText="1"/>
    </xf>
    <xf numFmtId="164" fontId="1" fillId="3" borderId="10" xfId="0" applyNumberFormat="1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/>
    </xf>
    <xf numFmtId="0" fontId="1" fillId="4" borderId="14" xfId="0" applyFont="1" applyFill="1" applyBorder="1" applyAlignment="1">
      <alignment vertical="center"/>
    </xf>
    <xf numFmtId="164" fontId="1" fillId="4" borderId="20" xfId="0" applyNumberFormat="1" applyFont="1" applyFill="1" applyBorder="1" applyAlignment="1">
      <alignment vertical="center"/>
    </xf>
    <xf numFmtId="164" fontId="1" fillId="4" borderId="14" xfId="0" applyNumberFormat="1" applyFont="1" applyFill="1" applyBorder="1" applyAlignment="1">
      <alignment vertical="center"/>
    </xf>
    <xf numFmtId="0" fontId="15" fillId="5" borderId="48" xfId="0" applyFont="1" applyFill="1" applyBorder="1" applyAlignment="1">
      <alignment horizontal="center" vertical="center"/>
    </xf>
    <xf numFmtId="164" fontId="1" fillId="3" borderId="49" xfId="0" applyNumberFormat="1" applyFont="1" applyFill="1" applyBorder="1" applyAlignment="1">
      <alignment vertical="center" wrapText="1"/>
    </xf>
    <xf numFmtId="164" fontId="1" fillId="3" borderId="22" xfId="0" applyNumberFormat="1" applyFont="1" applyFill="1" applyBorder="1" applyAlignment="1">
      <alignment vertical="center" wrapText="1"/>
    </xf>
    <xf numFmtId="164" fontId="1" fillId="3" borderId="15" xfId="0" applyNumberFormat="1" applyFont="1" applyFill="1" applyBorder="1" applyAlignment="1">
      <alignment vertical="center" wrapText="1"/>
    </xf>
    <xf numFmtId="164" fontId="12" fillId="3" borderId="55" xfId="0" applyNumberFormat="1" applyFont="1" applyFill="1" applyBorder="1" applyAlignment="1">
      <alignment horizontal="left" vertical="center" wrapText="1"/>
    </xf>
    <xf numFmtId="164" fontId="12" fillId="3" borderId="4" xfId="0" applyNumberFormat="1" applyFont="1" applyFill="1" applyBorder="1" applyAlignment="1">
      <alignment horizontal="left" vertical="center" wrapText="1"/>
    </xf>
    <xf numFmtId="164" fontId="12" fillId="3" borderId="5" xfId="0" applyNumberFormat="1" applyFont="1" applyFill="1" applyBorder="1" applyAlignment="1">
      <alignment horizontal="left" vertical="center" wrapText="1"/>
    </xf>
    <xf numFmtId="0" fontId="1" fillId="4" borderId="59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5" fillId="5" borderId="41" xfId="0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35" xfId="0" applyFont="1" applyFill="1" applyBorder="1" applyAlignment="1">
      <alignment vertical="center"/>
    </xf>
    <xf numFmtId="164" fontId="9" fillId="3" borderId="12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64" fontId="1" fillId="3" borderId="16" xfId="0" applyNumberFormat="1" applyFont="1" applyFill="1" applyBorder="1" applyAlignment="1">
      <alignment vertical="center" wrapText="1"/>
    </xf>
    <xf numFmtId="164" fontId="1" fillId="3" borderId="3" xfId="0" applyNumberFormat="1" applyFont="1" applyFill="1" applyBorder="1" applyAlignment="1">
      <alignment vertical="center" wrapText="1"/>
    </xf>
    <xf numFmtId="0" fontId="5" fillId="3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 vertical="top" wrapText="1"/>
    </xf>
    <xf numFmtId="0" fontId="1" fillId="3" borderId="55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63" xfId="0" applyFont="1" applyFill="1" applyBorder="1" applyAlignment="1">
      <alignment horizontal="left" vertical="center"/>
    </xf>
    <xf numFmtId="164" fontId="1" fillId="3" borderId="64" xfId="0" applyNumberFormat="1" applyFont="1" applyFill="1" applyBorder="1" applyAlignment="1">
      <alignment vertical="center" wrapText="1"/>
    </xf>
    <xf numFmtId="164" fontId="1" fillId="3" borderId="7" xfId="0" applyNumberFormat="1" applyFont="1" applyFill="1" applyBorder="1" applyAlignment="1">
      <alignment vertical="center" wrapText="1"/>
    </xf>
    <xf numFmtId="164" fontId="1" fillId="3" borderId="11" xfId="0" applyNumberFormat="1" applyFont="1" applyFill="1" applyBorder="1" applyAlignment="1">
      <alignment vertical="center" wrapText="1"/>
    </xf>
    <xf numFmtId="0" fontId="1" fillId="3" borderId="65" xfId="0" applyFont="1" applyFill="1" applyBorder="1" applyAlignment="1">
      <alignment vertical="center"/>
    </xf>
    <xf numFmtId="0" fontId="1" fillId="3" borderId="39" xfId="0" applyFont="1" applyFill="1" applyBorder="1" applyAlignment="1">
      <alignment vertical="center"/>
    </xf>
    <xf numFmtId="0" fontId="1" fillId="3" borderId="36" xfId="0" applyFont="1" applyFill="1" applyBorder="1" applyAlignment="1">
      <alignment vertic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 wrapText="1"/>
    </xf>
    <xf numFmtId="164" fontId="1" fillId="3" borderId="71" xfId="0" applyNumberFormat="1" applyFont="1" applyFill="1" applyBorder="1" applyAlignment="1">
      <alignment horizontal="left" vertical="center" wrapText="1"/>
    </xf>
    <xf numFmtId="164" fontId="1" fillId="3" borderId="72" xfId="0" applyNumberFormat="1" applyFont="1" applyFill="1" applyBorder="1" applyAlignment="1">
      <alignment horizontal="left" vertical="center" wrapText="1"/>
    </xf>
    <xf numFmtId="164" fontId="1" fillId="3" borderId="73" xfId="0" applyNumberFormat="1" applyFont="1" applyFill="1" applyBorder="1" applyAlignment="1">
      <alignment horizontal="left" vertical="center" wrapText="1"/>
    </xf>
    <xf numFmtId="164" fontId="1" fillId="3" borderId="55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63" xfId="0" applyNumberFormat="1" applyFont="1" applyFill="1" applyBorder="1" applyAlignment="1">
      <alignment horizontal="left" vertical="center" wrapText="1"/>
    </xf>
    <xf numFmtId="164" fontId="1" fillId="4" borderId="36" xfId="0" applyNumberFormat="1" applyFont="1" applyFill="1" applyBorder="1" applyAlignment="1">
      <alignment vertical="center" wrapText="1"/>
    </xf>
    <xf numFmtId="0" fontId="0" fillId="3" borderId="0" xfId="0" applyFill="1"/>
    <xf numFmtId="44" fontId="12" fillId="8" borderId="28" xfId="0" applyNumberFormat="1" applyFont="1" applyFill="1" applyBorder="1" applyAlignment="1" applyProtection="1">
      <alignment horizontal="center" vertical="center"/>
      <protection locked="0"/>
    </xf>
    <xf numFmtId="44" fontId="12" fillId="8" borderId="29" xfId="0" applyNumberFormat="1" applyFont="1" applyFill="1" applyBorder="1" applyAlignment="1" applyProtection="1">
      <alignment horizontal="center" vertical="center"/>
      <protection locked="0"/>
    </xf>
    <xf numFmtId="44" fontId="12" fillId="8" borderId="74" xfId="0" applyNumberFormat="1" applyFont="1" applyFill="1" applyBorder="1" applyAlignment="1" applyProtection="1">
      <alignment horizontal="center" vertical="center"/>
      <protection locked="0"/>
    </xf>
    <xf numFmtId="44" fontId="12" fillId="8" borderId="69" xfId="0" applyNumberFormat="1" applyFont="1" applyFill="1" applyBorder="1" applyAlignment="1" applyProtection="1">
      <alignment horizontal="center" vertical="center"/>
      <protection locked="0"/>
    </xf>
    <xf numFmtId="44" fontId="12" fillId="8" borderId="70" xfId="0" applyNumberFormat="1" applyFont="1" applyFill="1" applyBorder="1" applyAlignment="1" applyProtection="1">
      <alignment horizontal="center" vertical="center"/>
      <protection locked="0"/>
    </xf>
    <xf numFmtId="44" fontId="12" fillId="8" borderId="75" xfId="0" applyNumberFormat="1" applyFont="1" applyFill="1" applyBorder="1" applyAlignment="1" applyProtection="1">
      <alignment horizontal="center" vertical="center"/>
      <protection locked="0"/>
    </xf>
    <xf numFmtId="166" fontId="12" fillId="8" borderId="61" xfId="2" applyNumberFormat="1" applyFont="1" applyFill="1" applyBorder="1" applyAlignment="1" applyProtection="1">
      <alignment horizontal="center" vertical="center"/>
      <protection locked="0"/>
    </xf>
    <xf numFmtId="166" fontId="12" fillId="8" borderId="28" xfId="2" applyNumberFormat="1" applyFont="1" applyFill="1" applyBorder="1" applyAlignment="1" applyProtection="1">
      <alignment horizontal="center" vertical="center"/>
      <protection locked="0"/>
    </xf>
    <xf numFmtId="166" fontId="12" fillId="8" borderId="29" xfId="2" applyNumberFormat="1" applyFont="1" applyFill="1" applyBorder="1" applyAlignment="1" applyProtection="1">
      <alignment horizontal="center" vertical="center"/>
      <protection locked="0"/>
    </xf>
    <xf numFmtId="166" fontId="12" fillId="8" borderId="30" xfId="2" applyNumberFormat="1" applyFont="1" applyFill="1" applyBorder="1" applyAlignment="1" applyProtection="1">
      <alignment horizontal="center" vertical="center"/>
      <protection locked="0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5</xdr:row>
      <xdr:rowOff>238124</xdr:rowOff>
    </xdr:from>
    <xdr:to>
      <xdr:col>5</xdr:col>
      <xdr:colOff>114300</xdr:colOff>
      <xdr:row>5</xdr:row>
      <xdr:rowOff>495299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B46198-7F73-4601-B7B0-335DF53C73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031" t="6897" r="16205" b="-12"/>
        <a:stretch/>
      </xdr:blipFill>
      <xdr:spPr>
        <a:xfrm>
          <a:off x="5029200" y="1495424"/>
          <a:ext cx="200025" cy="257175"/>
        </a:xfrm>
        <a:prstGeom prst="rect">
          <a:avLst/>
        </a:prstGeom>
      </xdr:spPr>
    </xdr:pic>
    <xdr:clientData/>
  </xdr:twoCellAnchor>
  <xdr:twoCellAnchor editAs="oneCell">
    <xdr:from>
      <xdr:col>6</xdr:col>
      <xdr:colOff>752474</xdr:colOff>
      <xdr:row>5</xdr:row>
      <xdr:rowOff>295275</xdr:rowOff>
    </xdr:from>
    <xdr:to>
      <xdr:col>7</xdr:col>
      <xdr:colOff>95250</xdr:colOff>
      <xdr:row>5</xdr:row>
      <xdr:rowOff>419100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2917BE-3E17-4566-A576-75CD342FF1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3335" t="26926" r="9988" b="23067"/>
        <a:stretch/>
      </xdr:blipFill>
      <xdr:spPr>
        <a:xfrm>
          <a:off x="6715124" y="1552575"/>
          <a:ext cx="190501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742950</xdr:colOff>
      <xdr:row>5</xdr:row>
      <xdr:rowOff>238124</xdr:rowOff>
    </xdr:from>
    <xdr:to>
      <xdr:col>6</xdr:col>
      <xdr:colOff>95250</xdr:colOff>
      <xdr:row>5</xdr:row>
      <xdr:rowOff>495299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DFCE53-424D-4E80-B632-0359BC2E3B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031" t="6897" r="16205" b="-12"/>
        <a:stretch/>
      </xdr:blipFill>
      <xdr:spPr>
        <a:xfrm>
          <a:off x="5857875" y="1495424"/>
          <a:ext cx="200025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12</xdr:col>
      <xdr:colOff>608611</xdr:colOff>
      <xdr:row>53</xdr:row>
      <xdr:rowOff>151119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440381-E5F1-5660-746D-256E5D6B2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7914286" cy="102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5</xdr:row>
      <xdr:rowOff>238124</xdr:rowOff>
    </xdr:from>
    <xdr:to>
      <xdr:col>5</xdr:col>
      <xdr:colOff>114300</xdr:colOff>
      <xdr:row>5</xdr:row>
      <xdr:rowOff>495299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031" t="6897" r="16205" b="-12"/>
        <a:stretch/>
      </xdr:blipFill>
      <xdr:spPr>
        <a:xfrm>
          <a:off x="4333875" y="1495424"/>
          <a:ext cx="200025" cy="257175"/>
        </a:xfrm>
        <a:prstGeom prst="rect">
          <a:avLst/>
        </a:prstGeom>
      </xdr:spPr>
    </xdr:pic>
    <xdr:clientData/>
  </xdr:twoCellAnchor>
  <xdr:twoCellAnchor editAs="oneCell">
    <xdr:from>
      <xdr:col>6</xdr:col>
      <xdr:colOff>752474</xdr:colOff>
      <xdr:row>5</xdr:row>
      <xdr:rowOff>295275</xdr:rowOff>
    </xdr:from>
    <xdr:to>
      <xdr:col>7</xdr:col>
      <xdr:colOff>95250</xdr:colOff>
      <xdr:row>5</xdr:row>
      <xdr:rowOff>419100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3335" t="26926" r="9988" b="23067"/>
        <a:stretch/>
      </xdr:blipFill>
      <xdr:spPr>
        <a:xfrm>
          <a:off x="6019799" y="1552575"/>
          <a:ext cx="190501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742950</xdr:colOff>
      <xdr:row>5</xdr:row>
      <xdr:rowOff>238124</xdr:rowOff>
    </xdr:from>
    <xdr:to>
      <xdr:col>6</xdr:col>
      <xdr:colOff>95250</xdr:colOff>
      <xdr:row>5</xdr:row>
      <xdr:rowOff>495299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031" t="6897" r="16205" b="-12"/>
        <a:stretch/>
      </xdr:blipFill>
      <xdr:spPr>
        <a:xfrm>
          <a:off x="5162550" y="1495424"/>
          <a:ext cx="200025" cy="257175"/>
        </a:xfrm>
        <a:prstGeom prst="rect">
          <a:avLst/>
        </a:prstGeom>
      </xdr:spPr>
    </xdr:pic>
    <xdr:clientData/>
  </xdr:twoCellAnchor>
  <xdr:oneCellAnchor>
    <xdr:from>
      <xdr:col>3</xdr:col>
      <xdr:colOff>601453</xdr:colOff>
      <xdr:row>6</xdr:row>
      <xdr:rowOff>225381</xdr:rowOff>
    </xdr:from>
    <xdr:ext cx="314638" cy="405432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DBBBC48-FD99-5469-C288-06B20494915B}"/>
            </a:ext>
          </a:extLst>
        </xdr:cNvPr>
        <xdr:cNvSpPr/>
      </xdr:nvSpPr>
      <xdr:spPr>
        <a:xfrm>
          <a:off x="4185436" y="1993156"/>
          <a:ext cx="314638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n-US" sz="2000" b="1" cap="none" spc="0">
              <a:ln/>
              <a:solidFill>
                <a:schemeClr val="accent3"/>
              </a:solidFill>
              <a:effectLst/>
            </a:rPr>
            <a:t>1</a:t>
          </a:r>
        </a:p>
      </xdr:txBody>
    </xdr:sp>
    <xdr:clientData/>
  </xdr:oneCellAnchor>
  <xdr:oneCellAnchor>
    <xdr:from>
      <xdr:col>4</xdr:col>
      <xdr:colOff>787108</xdr:colOff>
      <xdr:row>6</xdr:row>
      <xdr:rowOff>233452</xdr:rowOff>
    </xdr:from>
    <xdr:ext cx="314638" cy="405432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5C6BAE34-5F4A-4240-3C5F-1FA79CA2F889}"/>
            </a:ext>
          </a:extLst>
        </xdr:cNvPr>
        <xdr:cNvSpPr/>
      </xdr:nvSpPr>
      <xdr:spPr>
        <a:xfrm>
          <a:off x="5057214" y="2001227"/>
          <a:ext cx="314638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n-US" sz="2000" b="1" cap="none" spc="0">
              <a:ln/>
              <a:solidFill>
                <a:schemeClr val="accent3"/>
              </a:solidFill>
              <a:effectLst/>
            </a:rPr>
            <a:t>2</a:t>
          </a:r>
        </a:p>
      </xdr:txBody>
    </xdr:sp>
    <xdr:clientData/>
  </xdr:oneCellAnchor>
  <xdr:oneCellAnchor>
    <xdr:from>
      <xdr:col>7</xdr:col>
      <xdr:colOff>47932</xdr:colOff>
      <xdr:row>5</xdr:row>
      <xdr:rowOff>419109</xdr:rowOff>
    </xdr:from>
    <xdr:ext cx="1211807" cy="405432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5276F02A-2F66-E9B4-0003-6D48AC3457F8}"/>
            </a:ext>
          </a:extLst>
        </xdr:cNvPr>
        <xdr:cNvSpPr/>
      </xdr:nvSpPr>
      <xdr:spPr>
        <a:xfrm>
          <a:off x="6860729" y="1678346"/>
          <a:ext cx="1211807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n-US" sz="2000" b="1" cap="none" spc="0">
              <a:ln/>
              <a:solidFill>
                <a:schemeClr val="accent3"/>
              </a:solidFill>
              <a:effectLst/>
            </a:rPr>
            <a:t>(1 x 2 = 3)</a:t>
          </a:r>
        </a:p>
      </xdr:txBody>
    </xdr:sp>
    <xdr:clientData/>
  </xdr:oneCellAnchor>
  <xdr:oneCellAnchor>
    <xdr:from>
      <xdr:col>6</xdr:col>
      <xdr:colOff>782987</xdr:colOff>
      <xdr:row>6</xdr:row>
      <xdr:rowOff>226017</xdr:rowOff>
    </xdr:from>
    <xdr:ext cx="314638" cy="405432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6ED7D23B-023C-48E3-BB32-AD69F05083C4}"/>
            </a:ext>
          </a:extLst>
        </xdr:cNvPr>
        <xdr:cNvSpPr/>
      </xdr:nvSpPr>
      <xdr:spPr>
        <a:xfrm>
          <a:off x="6748220" y="1993792"/>
          <a:ext cx="314638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n-US" sz="2000" b="1" cap="none" spc="0">
              <a:ln/>
              <a:solidFill>
                <a:schemeClr val="accent3"/>
              </a:solidFill>
              <a:effectLst/>
            </a:rPr>
            <a:t>3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HEEN, MARIANNE" id="{4767B401-DBBA-4912-ADAD-01A535D856A4}" userId="S::mtheen@teamhcso.com::dffa18c2-f071-413f-9f86-3416bcd9ad7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2" dT="2025-05-29T12:15:39.23" personId="{4767B401-DBBA-4912-ADAD-01A535D856A4}" id="{F06A800C-1F99-40B0-899A-408AC4DBCC55}">
    <text>5/29/25 we will need to add three (3) armed and two (2) unarmed personnel for 419 Pierce in anticipation of the new courtrooms and judges who will be holding court ther e</text>
  </threadedComment>
  <threadedComment ref="I2" dT="2025-05-30T14:40:54.86" personId="{4767B401-DBBA-4912-ADAD-01A535D856A4}" id="{F529909A-4519-42D0-997D-41151B1242C0}" parentId="{F06A800C-1F99-40B0-899A-408AC4DBCC55}">
    <text>Added additional 1 armed to 419 Pierce 13th floor on 5/30/25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amhcso.com./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eamhcso.com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3DEC6-0415-4E83-B8D1-DFE9C2C4B4FC}">
  <sheetPr>
    <pageSetUpPr fitToPage="1"/>
  </sheetPr>
  <dimension ref="A1:K40"/>
  <sheetViews>
    <sheetView topLeftCell="A6" zoomScaleNormal="100" workbookViewId="0">
      <selection activeCell="J19" sqref="J19"/>
    </sheetView>
  </sheetViews>
  <sheetFormatPr defaultRowHeight="18.75" x14ac:dyDescent="0.25"/>
  <cols>
    <col min="1" max="1" width="19.85546875" style="1" customWidth="1"/>
    <col min="2" max="2" width="18.28515625" style="1" customWidth="1"/>
    <col min="3" max="3" width="15.5703125" style="1" customWidth="1"/>
    <col min="4" max="4" width="10.28515625" style="37" bestFit="1" customWidth="1"/>
    <col min="5" max="7" width="12.7109375" style="1" customWidth="1"/>
    <col min="8" max="8" width="19.85546875" style="1" bestFit="1" customWidth="1"/>
    <col min="9" max="10" width="9.140625" style="1"/>
    <col min="11" max="11" width="9.140625" style="2"/>
    <col min="12" max="16384" width="9.140625" style="1"/>
  </cols>
  <sheetData>
    <row r="1" spans="1:11" s="3" customFormat="1" ht="18.75" customHeight="1" x14ac:dyDescent="0.25">
      <c r="A1" s="113" t="s">
        <v>16</v>
      </c>
      <c r="B1" s="113"/>
      <c r="C1" s="113"/>
      <c r="D1" s="113"/>
      <c r="E1" s="113"/>
      <c r="F1" s="113"/>
      <c r="G1" s="114" t="s">
        <v>6</v>
      </c>
      <c r="H1" s="114"/>
    </row>
    <row r="2" spans="1:11" s="3" customFormat="1" ht="14.25" customHeight="1" thickBot="1" x14ac:dyDescent="0.3">
      <c r="A2" s="10"/>
      <c r="B2" s="10"/>
      <c r="C2" s="10"/>
      <c r="D2" s="10"/>
      <c r="E2" s="10"/>
      <c r="F2" s="10"/>
      <c r="G2" s="11"/>
      <c r="H2" s="11"/>
      <c r="I2" s="62"/>
    </row>
    <row r="3" spans="1:11" s="3" customFormat="1" ht="20.25" customHeight="1" thickBot="1" x14ac:dyDescent="0.3">
      <c r="A3" s="5"/>
      <c r="B3" s="115" t="s">
        <v>7</v>
      </c>
      <c r="C3" s="115"/>
      <c r="D3" s="115"/>
      <c r="E3" s="115"/>
      <c r="F3" s="115"/>
      <c r="G3" s="115"/>
      <c r="H3" s="5"/>
      <c r="K3" s="4"/>
    </row>
    <row r="4" spans="1:11" ht="25.5" customHeight="1" x14ac:dyDescent="0.25">
      <c r="A4" s="116" t="s">
        <v>25</v>
      </c>
      <c r="B4" s="116"/>
      <c r="C4" s="116"/>
      <c r="D4" s="116"/>
      <c r="E4" s="116"/>
      <c r="F4" s="116"/>
      <c r="G4" s="116"/>
      <c r="H4" s="116"/>
    </row>
    <row r="5" spans="1:11" ht="20.25" customHeight="1" thickBot="1" x14ac:dyDescent="0.3">
      <c r="A5" s="117" t="s">
        <v>14</v>
      </c>
      <c r="B5" s="117"/>
      <c r="C5" s="117"/>
      <c r="D5" s="117"/>
      <c r="E5" s="117"/>
      <c r="F5" s="117"/>
      <c r="G5" s="117"/>
      <c r="H5" s="117"/>
    </row>
    <row r="6" spans="1:11" ht="39.75" customHeight="1" x14ac:dyDescent="0.25">
      <c r="A6" s="107" t="s">
        <v>27</v>
      </c>
      <c r="B6" s="108"/>
      <c r="C6" s="109"/>
      <c r="D6" s="12"/>
      <c r="E6" s="7" t="s">
        <v>20</v>
      </c>
      <c r="F6" s="7" t="s">
        <v>22</v>
      </c>
      <c r="G6" s="8"/>
      <c r="H6" s="9"/>
    </row>
    <row r="7" spans="1:11" s="16" customFormat="1" ht="43.5" thickBot="1" x14ac:dyDescent="0.3">
      <c r="A7" s="110"/>
      <c r="B7" s="111"/>
      <c r="C7" s="112"/>
      <c r="D7" s="13" t="s">
        <v>23</v>
      </c>
      <c r="E7" s="13" t="s">
        <v>21</v>
      </c>
      <c r="F7" s="13" t="s">
        <v>19</v>
      </c>
      <c r="G7" s="14" t="s">
        <v>24</v>
      </c>
      <c r="H7" s="15" t="s">
        <v>1</v>
      </c>
      <c r="K7" s="4"/>
    </row>
    <row r="8" spans="1:11" ht="19.5" thickBot="1" x14ac:dyDescent="0.3">
      <c r="A8" s="121" t="s">
        <v>36</v>
      </c>
      <c r="B8" s="122"/>
      <c r="C8" s="122"/>
      <c r="D8" s="122"/>
      <c r="E8" s="123"/>
      <c r="F8" s="123"/>
      <c r="G8" s="123"/>
      <c r="H8" s="124"/>
    </row>
    <row r="9" spans="1:11" ht="20.25" thickTop="1" thickBot="1" x14ac:dyDescent="0.3">
      <c r="A9" s="125" t="s">
        <v>33</v>
      </c>
      <c r="B9" s="126"/>
      <c r="C9" s="127"/>
      <c r="D9" s="38">
        <v>1</v>
      </c>
      <c r="E9" s="41">
        <v>40</v>
      </c>
      <c r="F9" s="63">
        <v>41.4</v>
      </c>
      <c r="G9" s="17">
        <v>52</v>
      </c>
      <c r="H9" s="50">
        <f>IF(AND(ISNUMBER(E9), ISNUMBER(F9), ISNUMBER(G9)), PRODUCT(E9:G9), "$0.00")</f>
        <v>86112</v>
      </c>
    </row>
    <row r="10" spans="1:11" ht="20.25" thickTop="1" thickBot="1" x14ac:dyDescent="0.3">
      <c r="A10" s="121" t="s">
        <v>28</v>
      </c>
      <c r="B10" s="122"/>
      <c r="C10" s="122"/>
      <c r="D10" s="122"/>
      <c r="E10" s="123"/>
      <c r="F10" s="128"/>
      <c r="G10" s="123"/>
      <c r="H10" s="124"/>
    </row>
    <row r="11" spans="1:11" ht="19.5" thickTop="1" x14ac:dyDescent="0.25">
      <c r="A11" s="118" t="s">
        <v>35</v>
      </c>
      <c r="B11" s="119"/>
      <c r="C11" s="120"/>
      <c r="D11" s="39">
        <v>5</v>
      </c>
      <c r="E11" s="42">
        <v>200</v>
      </c>
      <c r="F11" s="64">
        <v>33.479999999999997</v>
      </c>
      <c r="G11" s="18">
        <v>52</v>
      </c>
      <c r="H11" s="50">
        <f t="shared" ref="H11:H13" si="0">IF(AND(ISNUMBER(E11), ISNUMBER(F11), ISNUMBER(G11)), PRODUCT(E11:G11), "$0.00")</f>
        <v>348191.99999999994</v>
      </c>
    </row>
    <row r="12" spans="1:11" x14ac:dyDescent="0.25">
      <c r="A12" s="118" t="s">
        <v>2</v>
      </c>
      <c r="B12" s="119"/>
      <c r="C12" s="120"/>
      <c r="D12" s="60">
        <v>38</v>
      </c>
      <c r="E12" s="41">
        <v>1407.5</v>
      </c>
      <c r="F12" s="47">
        <v>30.57</v>
      </c>
      <c r="G12" s="19">
        <v>52</v>
      </c>
      <c r="H12" s="50">
        <f t="shared" si="0"/>
        <v>2237418.3000000003</v>
      </c>
    </row>
    <row r="13" spans="1:11" ht="19.5" thickBot="1" x14ac:dyDescent="0.3">
      <c r="A13" s="129" t="s">
        <v>3</v>
      </c>
      <c r="B13" s="130"/>
      <c r="C13" s="131"/>
      <c r="D13" s="61">
        <v>21</v>
      </c>
      <c r="E13" s="43">
        <v>759</v>
      </c>
      <c r="F13" s="48">
        <v>27.65</v>
      </c>
      <c r="G13" s="20">
        <v>52</v>
      </c>
      <c r="H13" s="50">
        <f t="shared" si="0"/>
        <v>1091290.2</v>
      </c>
    </row>
    <row r="14" spans="1:11" ht="20.25" thickTop="1" thickBot="1" x14ac:dyDescent="0.3">
      <c r="A14" s="21"/>
      <c r="B14" s="132" t="s">
        <v>9</v>
      </c>
      <c r="C14" s="133"/>
      <c r="D14" s="40">
        <f>SUM(D11:D13)</f>
        <v>64</v>
      </c>
      <c r="E14" s="40">
        <f>SUM(E11:E13)</f>
        <v>2366.5</v>
      </c>
      <c r="F14" s="134"/>
      <c r="G14" s="135"/>
      <c r="H14" s="49">
        <f>SUM(H11:H13)</f>
        <v>3676900.5</v>
      </c>
      <c r="J14" s="1" t="s">
        <v>8</v>
      </c>
    </row>
    <row r="15" spans="1:11" ht="19.5" thickBot="1" x14ac:dyDescent="0.3">
      <c r="A15" s="121" t="s">
        <v>10</v>
      </c>
      <c r="B15" s="122"/>
      <c r="C15" s="122"/>
      <c r="D15" s="122"/>
      <c r="E15" s="122"/>
      <c r="F15" s="123"/>
      <c r="G15" s="122"/>
      <c r="H15" s="136"/>
    </row>
    <row r="16" spans="1:11" ht="19.5" thickTop="1" x14ac:dyDescent="0.25">
      <c r="A16" s="137" t="s">
        <v>34</v>
      </c>
      <c r="B16" s="138"/>
      <c r="C16" s="139"/>
      <c r="D16" s="38">
        <v>0</v>
      </c>
      <c r="E16" s="45">
        <v>0</v>
      </c>
      <c r="F16" s="65">
        <v>0</v>
      </c>
      <c r="G16" s="22">
        <v>52</v>
      </c>
      <c r="H16" s="50">
        <f t="shared" ref="H16:H18" si="1">IF(AND(ISNUMBER(E16), ISNUMBER(F16), ISNUMBER(G16)), PRODUCT(E16:G16), "$0.00")</f>
        <v>0</v>
      </c>
    </row>
    <row r="17" spans="1:8" ht="21.75" customHeight="1" x14ac:dyDescent="0.25">
      <c r="A17" s="140" t="s">
        <v>29</v>
      </c>
      <c r="B17" s="141"/>
      <c r="C17" s="142"/>
      <c r="D17" s="44">
        <v>0</v>
      </c>
      <c r="E17" s="46">
        <v>0</v>
      </c>
      <c r="F17" s="66">
        <v>0</v>
      </c>
      <c r="G17" s="23">
        <v>52</v>
      </c>
      <c r="H17" s="50">
        <f t="shared" si="1"/>
        <v>0</v>
      </c>
    </row>
    <row r="18" spans="1:8" ht="19.5" thickBot="1" x14ac:dyDescent="0.3">
      <c r="A18" s="118" t="s">
        <v>39</v>
      </c>
      <c r="B18" s="119"/>
      <c r="C18" s="120"/>
      <c r="D18" s="39">
        <v>0</v>
      </c>
      <c r="E18" s="41">
        <v>0</v>
      </c>
      <c r="F18" s="48">
        <v>0</v>
      </c>
      <c r="G18" s="19">
        <v>52</v>
      </c>
      <c r="H18" s="51">
        <f t="shared" si="1"/>
        <v>0</v>
      </c>
    </row>
    <row r="19" spans="1:8" ht="19.5" thickTop="1" x14ac:dyDescent="0.25">
      <c r="A19" s="52"/>
      <c r="B19" s="143" t="s">
        <v>11</v>
      </c>
      <c r="C19" s="144"/>
      <c r="D19" s="53">
        <f>SUM(D16:D18)</f>
        <v>0</v>
      </c>
      <c r="E19" s="53">
        <f>SUM(E16:E18)</f>
        <v>0</v>
      </c>
      <c r="F19" s="24"/>
      <c r="G19" s="25"/>
      <c r="H19" s="54">
        <f>SUM(H16:H18)</f>
        <v>0</v>
      </c>
    </row>
    <row r="20" spans="1:8" ht="4.5" customHeight="1" x14ac:dyDescent="0.25">
      <c r="A20" s="55"/>
      <c r="B20" s="56"/>
      <c r="C20" s="56"/>
      <c r="D20" s="57"/>
      <c r="E20" s="57"/>
      <c r="F20" s="58"/>
      <c r="G20" s="58"/>
      <c r="H20" s="59"/>
    </row>
    <row r="21" spans="1:8" s="26" customFormat="1" ht="4.5" customHeight="1" thickBot="1" x14ac:dyDescent="0.3">
      <c r="A21" s="1"/>
      <c r="B21" s="1"/>
      <c r="C21" s="1"/>
      <c r="D21" s="27"/>
      <c r="E21" s="28"/>
      <c r="F21" s="28"/>
      <c r="G21" s="29"/>
      <c r="H21" s="28"/>
    </row>
    <row r="22" spans="1:8" x14ac:dyDescent="0.25">
      <c r="A22" s="145" t="s">
        <v>37</v>
      </c>
      <c r="B22" s="123"/>
      <c r="C22" s="123"/>
      <c r="D22" s="123"/>
      <c r="E22" s="123"/>
      <c r="F22" s="123"/>
      <c r="G22" s="123"/>
      <c r="H22" s="124"/>
    </row>
    <row r="23" spans="1:8" s="3" customFormat="1" ht="18.75" customHeight="1" thickBot="1" x14ac:dyDescent="0.3">
      <c r="A23" s="131" t="s">
        <v>38</v>
      </c>
      <c r="B23" s="131"/>
      <c r="C23" s="131"/>
      <c r="D23" s="72">
        <v>3</v>
      </c>
      <c r="E23" s="72">
        <v>135</v>
      </c>
      <c r="F23" s="71">
        <f>F12</f>
        <v>30.57</v>
      </c>
      <c r="G23" s="73">
        <v>52</v>
      </c>
      <c r="H23" s="74">
        <f>IF(AND(ISNUMBER(E23), ISNUMBER(F23), ISNUMBER(G23)), PRODUCT(E23:G23), "$0.00")</f>
        <v>214601.4</v>
      </c>
    </row>
    <row r="24" spans="1:8" s="3" customFormat="1" ht="28.5" x14ac:dyDescent="0.25">
      <c r="A24" s="75"/>
      <c r="B24" s="76"/>
      <c r="C24" s="76"/>
      <c r="D24" s="77" t="s">
        <v>41</v>
      </c>
      <c r="E24" s="77" t="s">
        <v>40</v>
      </c>
      <c r="F24" s="77"/>
      <c r="G24" s="78"/>
      <c r="H24" s="79" t="s">
        <v>1</v>
      </c>
    </row>
    <row r="25" spans="1:8" ht="20.25" customHeight="1" thickBot="1" x14ac:dyDescent="0.3">
      <c r="A25" s="80"/>
      <c r="B25" s="146" t="s">
        <v>12</v>
      </c>
      <c r="C25" s="146"/>
      <c r="D25" s="81">
        <f>SUM(D9,D19,D14,D23)</f>
        <v>68</v>
      </c>
      <c r="E25" s="81">
        <f>SUM(E9,E14+E19, E23)</f>
        <v>2541.5</v>
      </c>
      <c r="F25" s="82"/>
      <c r="G25" s="82"/>
      <c r="H25" s="83">
        <f>H9+H19+H14+H23</f>
        <v>3977613.9</v>
      </c>
    </row>
    <row r="26" spans="1:8" ht="25.5" customHeight="1" thickBot="1" x14ac:dyDescent="0.3">
      <c r="A26" s="113"/>
      <c r="B26" s="113"/>
      <c r="C26" s="113"/>
      <c r="D26" s="113"/>
      <c r="E26" s="113"/>
      <c r="F26" s="113"/>
      <c r="G26" s="114"/>
      <c r="H26" s="114"/>
    </row>
    <row r="27" spans="1:8" ht="20.25" customHeight="1" thickBot="1" x14ac:dyDescent="0.3">
      <c r="A27" s="6"/>
      <c r="B27" s="150" t="s">
        <v>13</v>
      </c>
      <c r="C27" s="150"/>
      <c r="D27" s="150"/>
      <c r="E27" s="150"/>
      <c r="F27" s="150"/>
      <c r="G27" s="150"/>
      <c r="H27" s="6"/>
    </row>
    <row r="28" spans="1:8" ht="23.25" customHeight="1" x14ac:dyDescent="0.25">
      <c r="A28" s="116" t="s">
        <v>26</v>
      </c>
      <c r="B28" s="116"/>
      <c r="C28" s="116"/>
      <c r="D28" s="116"/>
      <c r="E28" s="116"/>
      <c r="F28" s="116"/>
      <c r="G28" s="116"/>
      <c r="H28" s="116"/>
    </row>
    <row r="29" spans="1:8" ht="50.25" customHeight="1" thickBot="1" x14ac:dyDescent="0.3">
      <c r="A29" s="117" t="s">
        <v>15</v>
      </c>
      <c r="B29" s="117"/>
      <c r="C29" s="117"/>
      <c r="D29" s="117"/>
      <c r="E29" s="117"/>
      <c r="F29" s="117"/>
      <c r="G29" s="117"/>
      <c r="H29" s="117"/>
    </row>
    <row r="30" spans="1:8" ht="18.75" customHeight="1" thickTop="1" x14ac:dyDescent="0.25">
      <c r="B30" s="151" t="s">
        <v>27</v>
      </c>
      <c r="C30" s="152"/>
      <c r="D30" s="152"/>
      <c r="E30" s="30"/>
      <c r="F30" s="156" t="s">
        <v>17</v>
      </c>
      <c r="G30" s="157"/>
    </row>
    <row r="31" spans="1:8" ht="43.5" thickBot="1" x14ac:dyDescent="0.3">
      <c r="B31" s="153"/>
      <c r="C31" s="154"/>
      <c r="D31" s="155"/>
      <c r="E31" s="31"/>
      <c r="F31" s="32" t="s">
        <v>19</v>
      </c>
      <c r="G31" s="33"/>
      <c r="H31" s="90" t="s">
        <v>42</v>
      </c>
    </row>
    <row r="32" spans="1:8" ht="18.75" customHeight="1" thickTop="1" x14ac:dyDescent="0.25">
      <c r="B32" s="158" t="s">
        <v>0</v>
      </c>
      <c r="C32" s="120"/>
      <c r="D32" s="159"/>
      <c r="E32" s="67"/>
      <c r="F32" s="34">
        <f>F11</f>
        <v>33.479999999999997</v>
      </c>
      <c r="G32" s="67"/>
      <c r="H32" s="91">
        <f>F32*1.5</f>
        <v>50.22</v>
      </c>
    </row>
    <row r="33" spans="2:8" ht="18.75" customHeight="1" x14ac:dyDescent="0.25">
      <c r="B33" s="158" t="s">
        <v>4</v>
      </c>
      <c r="C33" s="120"/>
      <c r="D33" s="159"/>
      <c r="E33" s="68"/>
      <c r="F33" s="34">
        <f>F16</f>
        <v>0</v>
      </c>
      <c r="G33" s="68"/>
      <c r="H33" s="91">
        <f t="shared" ref="H33:H37" si="2">F33*1.5</f>
        <v>0</v>
      </c>
    </row>
    <row r="34" spans="2:8" ht="18.75" customHeight="1" x14ac:dyDescent="0.25">
      <c r="B34" s="158" t="s">
        <v>29</v>
      </c>
      <c r="C34" s="120"/>
      <c r="D34" s="159"/>
      <c r="E34" s="68"/>
      <c r="F34" s="34">
        <f>F17</f>
        <v>0</v>
      </c>
      <c r="G34" s="68"/>
      <c r="H34" s="91">
        <f t="shared" si="2"/>
        <v>0</v>
      </c>
    </row>
    <row r="35" spans="2:8" x14ac:dyDescent="0.25">
      <c r="B35" s="158" t="s">
        <v>2</v>
      </c>
      <c r="C35" s="120"/>
      <c r="D35" s="159"/>
      <c r="E35" s="68"/>
      <c r="F35" s="34">
        <f>F12</f>
        <v>30.57</v>
      </c>
      <c r="G35" s="68"/>
      <c r="H35" s="91">
        <f t="shared" si="2"/>
        <v>45.855000000000004</v>
      </c>
    </row>
    <row r="36" spans="2:8" x14ac:dyDescent="0.25">
      <c r="B36" s="158" t="s">
        <v>30</v>
      </c>
      <c r="C36" s="120"/>
      <c r="D36" s="159"/>
      <c r="E36" s="68"/>
      <c r="F36" s="34">
        <f>F13</f>
        <v>27.65</v>
      </c>
      <c r="G36" s="68"/>
      <c r="H36" s="91">
        <f t="shared" si="2"/>
        <v>41.474999999999994</v>
      </c>
    </row>
    <row r="37" spans="2:8" x14ac:dyDescent="0.25">
      <c r="B37" s="158" t="s">
        <v>31</v>
      </c>
      <c r="C37" s="120"/>
      <c r="D37" s="159"/>
      <c r="E37" s="68"/>
      <c r="F37" s="34">
        <f>F18</f>
        <v>0</v>
      </c>
      <c r="G37" s="70"/>
      <c r="H37" s="91">
        <f t="shared" si="2"/>
        <v>0</v>
      </c>
    </row>
    <row r="38" spans="2:8" ht="19.5" thickBot="1" x14ac:dyDescent="0.3">
      <c r="B38" s="147" t="s">
        <v>32</v>
      </c>
      <c r="C38" s="148"/>
      <c r="D38" s="149"/>
      <c r="E38" s="69"/>
      <c r="F38" s="35">
        <f>F9</f>
        <v>41.4</v>
      </c>
      <c r="G38" s="69"/>
    </row>
    <row r="39" spans="2:8" ht="19.5" thickTop="1" x14ac:dyDescent="0.25">
      <c r="C39" s="36"/>
      <c r="D39" s="29"/>
      <c r="E39" s="29"/>
      <c r="F39" s="29"/>
    </row>
    <row r="40" spans="2:8" x14ac:dyDescent="0.25">
      <c r="C40" s="29"/>
      <c r="D40" s="27"/>
      <c r="E40" s="29"/>
      <c r="F40" s="29"/>
      <c r="G40" s="29"/>
    </row>
  </sheetData>
  <mergeCells count="36">
    <mergeCell ref="B38:D38"/>
    <mergeCell ref="B27:G27"/>
    <mergeCell ref="A28:H28"/>
    <mergeCell ref="A29:H29"/>
    <mergeCell ref="B30:D31"/>
    <mergeCell ref="F30:G30"/>
    <mergeCell ref="B32:D32"/>
    <mergeCell ref="B33:D33"/>
    <mergeCell ref="B34:D34"/>
    <mergeCell ref="B35:D35"/>
    <mergeCell ref="B36:D36"/>
    <mergeCell ref="B37:D37"/>
    <mergeCell ref="B19:C19"/>
    <mergeCell ref="A22:H22"/>
    <mergeCell ref="A23:C23"/>
    <mergeCell ref="B25:C25"/>
    <mergeCell ref="A26:F26"/>
    <mergeCell ref="G26:H26"/>
    <mergeCell ref="A18:C18"/>
    <mergeCell ref="A8:H8"/>
    <mergeCell ref="A9:C9"/>
    <mergeCell ref="A10:H10"/>
    <mergeCell ref="A11:C11"/>
    <mergeCell ref="A12:C12"/>
    <mergeCell ref="A13:C13"/>
    <mergeCell ref="B14:C14"/>
    <mergeCell ref="F14:G14"/>
    <mergeCell ref="A15:H15"/>
    <mergeCell ref="A16:C16"/>
    <mergeCell ref="A17:C17"/>
    <mergeCell ref="A6:C7"/>
    <mergeCell ref="A1:F1"/>
    <mergeCell ref="G1:H1"/>
    <mergeCell ref="B3:G3"/>
    <mergeCell ref="A4:H4"/>
    <mergeCell ref="A5:H5"/>
  </mergeCells>
  <hyperlinks>
    <hyperlink ref="G1" r:id="rId1" xr:uid="{FBF6E1D1-B9EA-44E9-AF96-AFA1D782BC44}"/>
  </hyperlinks>
  <printOptions horizontalCentered="1"/>
  <pageMargins left="0.45" right="0.45" top="1.1000000000000001" bottom="0.5" header="0.25" footer="0.25"/>
  <pageSetup scale="79" fitToHeight="0" orientation="portrait" r:id="rId2"/>
  <headerFooter>
    <oddHeader>&amp;C&amp;"Times New Roman,Bold"&amp;12HILLSBOROUGH COUNTY SHERIFF'S OFFICE
&amp;A
EXHIBIT B - PRICING MATRIX</oddHeader>
    <oddFooter>&amp;L&amp;"Times New Roman,Bold"&amp;12EXHIBIT B&amp;R&amp;"Times New Roman,Regular"Page &amp;P of &amp;N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A5FD0-FE27-4B3C-B70B-545F3501F32F}">
  <sheetPr>
    <pageSetUpPr fitToPage="1"/>
  </sheetPr>
  <dimension ref="A1"/>
  <sheetViews>
    <sheetView tabSelected="1" workbookViewId="0"/>
  </sheetViews>
  <sheetFormatPr defaultRowHeight="15" x14ac:dyDescent="0.25"/>
  <cols>
    <col min="1" max="12" width="9.140625" style="183"/>
    <col min="13" max="13" width="9.28515625" style="183" customWidth="1"/>
    <col min="14" max="16384" width="9.140625" style="183"/>
  </cols>
  <sheetData/>
  <printOptions horizontalCentered="1" verticalCentered="1"/>
  <pageMargins left="0" right="0" top="0" bottom="0" header="0" footer="0"/>
  <pageSetup scale="91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3"/>
  <sheetViews>
    <sheetView zoomScale="118" zoomScaleNormal="118" workbookViewId="0">
      <selection activeCell="F9" sqref="F9"/>
    </sheetView>
  </sheetViews>
  <sheetFormatPr defaultRowHeight="18.75" x14ac:dyDescent="0.25"/>
  <cols>
    <col min="1" max="1" width="19.85546875" style="1" customWidth="1"/>
    <col min="2" max="2" width="18.28515625" style="1" customWidth="1"/>
    <col min="3" max="3" width="15.5703125" style="1" customWidth="1"/>
    <col min="4" max="4" width="10.28515625" style="37" bestFit="1" customWidth="1"/>
    <col min="5" max="7" width="12.7109375" style="1" customWidth="1"/>
    <col min="8" max="8" width="19.85546875" style="1" bestFit="1" customWidth="1"/>
    <col min="9" max="10" width="9.140625" style="1"/>
    <col min="11" max="11" width="9.140625" style="2"/>
    <col min="12" max="16384" width="9.140625" style="1"/>
  </cols>
  <sheetData>
    <row r="1" spans="1:14" s="3" customFormat="1" ht="18.75" customHeight="1" x14ac:dyDescent="0.25">
      <c r="A1" s="113" t="s">
        <v>16</v>
      </c>
      <c r="B1" s="113"/>
      <c r="C1" s="113"/>
      <c r="D1" s="113"/>
      <c r="E1" s="113"/>
      <c r="F1" s="113"/>
      <c r="G1" s="114" t="s">
        <v>6</v>
      </c>
      <c r="H1" s="114"/>
    </row>
    <row r="2" spans="1:14" s="3" customFormat="1" ht="14.25" customHeight="1" thickBot="1" x14ac:dyDescent="0.3">
      <c r="A2" s="10"/>
      <c r="B2" s="10"/>
      <c r="C2" s="10"/>
      <c r="D2" s="10"/>
      <c r="E2" s="10"/>
      <c r="F2" s="10"/>
      <c r="G2" s="11"/>
      <c r="H2" s="11"/>
      <c r="I2" s="106"/>
    </row>
    <row r="3" spans="1:14" s="3" customFormat="1" ht="20.25" customHeight="1" thickBot="1" x14ac:dyDescent="0.3">
      <c r="A3" s="5"/>
      <c r="B3" s="115" t="s">
        <v>7</v>
      </c>
      <c r="C3" s="115"/>
      <c r="D3" s="115"/>
      <c r="E3" s="115"/>
      <c r="F3" s="115"/>
      <c r="G3" s="115"/>
      <c r="H3" s="5"/>
      <c r="K3" s="4"/>
    </row>
    <row r="4" spans="1:14" ht="25.5" customHeight="1" x14ac:dyDescent="0.25">
      <c r="A4" s="160" t="s">
        <v>25</v>
      </c>
      <c r="B4" s="160"/>
      <c r="C4" s="160"/>
      <c r="D4" s="160"/>
      <c r="E4" s="160"/>
      <c r="F4" s="160"/>
      <c r="G4" s="160"/>
      <c r="H4" s="160"/>
    </row>
    <row r="5" spans="1:14" ht="20.25" customHeight="1" thickBot="1" x14ac:dyDescent="0.3">
      <c r="A5" s="161" t="s">
        <v>14</v>
      </c>
      <c r="B5" s="161"/>
      <c r="C5" s="161"/>
      <c r="D5" s="161"/>
      <c r="E5" s="161"/>
      <c r="F5" s="161"/>
      <c r="G5" s="161"/>
      <c r="H5" s="161"/>
    </row>
    <row r="6" spans="1:14" ht="39.75" customHeight="1" x14ac:dyDescent="0.25">
      <c r="A6" s="107" t="s">
        <v>27</v>
      </c>
      <c r="B6" s="108"/>
      <c r="C6" s="109"/>
      <c r="D6" s="12"/>
      <c r="E6" s="7" t="s">
        <v>20</v>
      </c>
      <c r="F6" s="7" t="s">
        <v>22</v>
      </c>
      <c r="G6" s="8"/>
      <c r="H6" s="105" t="s">
        <v>1</v>
      </c>
      <c r="N6" s="104"/>
    </row>
    <row r="7" spans="1:14" s="16" customFormat="1" ht="43.5" thickBot="1" x14ac:dyDescent="0.3">
      <c r="A7" s="110"/>
      <c r="B7" s="111"/>
      <c r="C7" s="112"/>
      <c r="D7" s="13" t="s">
        <v>23</v>
      </c>
      <c r="E7" s="13" t="s">
        <v>21</v>
      </c>
      <c r="F7" s="13" t="s">
        <v>19</v>
      </c>
      <c r="G7" s="14" t="s">
        <v>24</v>
      </c>
      <c r="H7" s="15"/>
      <c r="K7" s="4"/>
    </row>
    <row r="8" spans="1:14" ht="19.5" thickBot="1" x14ac:dyDescent="0.3">
      <c r="A8" s="121" t="s">
        <v>36</v>
      </c>
      <c r="B8" s="122"/>
      <c r="C8" s="122"/>
      <c r="D8" s="122"/>
      <c r="E8" s="122"/>
      <c r="F8" s="123"/>
      <c r="G8" s="122"/>
      <c r="H8" s="136"/>
    </row>
    <row r="9" spans="1:14" ht="20.25" thickTop="1" thickBot="1" x14ac:dyDescent="0.3">
      <c r="A9" s="168" t="s">
        <v>33</v>
      </c>
      <c r="B9" s="169"/>
      <c r="C9" s="170"/>
      <c r="D9" s="93">
        <v>1</v>
      </c>
      <c r="E9" s="94">
        <v>40</v>
      </c>
      <c r="F9" s="190"/>
      <c r="G9" s="95">
        <v>52</v>
      </c>
      <c r="H9" s="96" t="str">
        <f>IF(AND(ISNUMBER(E9), ISNUMBER(F9), ISNUMBER(G9)), PRODUCT(E9:G9), "$0.00")</f>
        <v>$0.00</v>
      </c>
    </row>
    <row r="10" spans="1:14" ht="20.25" thickTop="1" thickBot="1" x14ac:dyDescent="0.3">
      <c r="A10" s="121" t="s">
        <v>28</v>
      </c>
      <c r="B10" s="122"/>
      <c r="C10" s="122"/>
      <c r="D10" s="122"/>
      <c r="E10" s="122"/>
      <c r="F10" s="128"/>
      <c r="G10" s="122"/>
      <c r="H10" s="136"/>
    </row>
    <row r="11" spans="1:14" ht="19.5" thickTop="1" x14ac:dyDescent="0.25">
      <c r="A11" s="165" t="s">
        <v>35</v>
      </c>
      <c r="B11" s="166"/>
      <c r="C11" s="167"/>
      <c r="D11" s="92">
        <v>5</v>
      </c>
      <c r="E11" s="42">
        <v>200</v>
      </c>
      <c r="F11" s="191"/>
      <c r="G11" s="18">
        <v>52</v>
      </c>
      <c r="H11" s="84" t="str">
        <f t="shared" ref="H11:H13" si="0">IF(AND(ISNUMBER(E11), ISNUMBER(F11), ISNUMBER(G11)), PRODUCT(E11:G11), "$0.00")</f>
        <v>$0.00</v>
      </c>
    </row>
    <row r="12" spans="1:14" x14ac:dyDescent="0.25">
      <c r="A12" s="118" t="s">
        <v>2</v>
      </c>
      <c r="B12" s="119"/>
      <c r="C12" s="120"/>
      <c r="D12" s="39">
        <v>38</v>
      </c>
      <c r="E12" s="41">
        <v>1407.5</v>
      </c>
      <c r="F12" s="192"/>
      <c r="G12" s="19">
        <v>52</v>
      </c>
      <c r="H12" s="84" t="str">
        <f t="shared" si="0"/>
        <v>$0.00</v>
      </c>
    </row>
    <row r="13" spans="1:14" ht="19.5" thickBot="1" x14ac:dyDescent="0.3">
      <c r="A13" s="129" t="s">
        <v>3</v>
      </c>
      <c r="B13" s="130"/>
      <c r="C13" s="131"/>
      <c r="D13" s="72">
        <v>21</v>
      </c>
      <c r="E13" s="43">
        <v>759</v>
      </c>
      <c r="F13" s="193"/>
      <c r="G13" s="20">
        <v>52</v>
      </c>
      <c r="H13" s="84" t="str">
        <f t="shared" si="0"/>
        <v>$0.00</v>
      </c>
    </row>
    <row r="14" spans="1:14" ht="20.25" thickTop="1" thickBot="1" x14ac:dyDescent="0.3">
      <c r="A14" s="21"/>
      <c r="B14" s="132" t="s">
        <v>9</v>
      </c>
      <c r="C14" s="133"/>
      <c r="D14" s="40">
        <f>SUM(D11:D13)</f>
        <v>64</v>
      </c>
      <c r="E14" s="40">
        <f>SUM(E11:E13)</f>
        <v>2366.5</v>
      </c>
      <c r="F14" s="134"/>
      <c r="G14" s="135"/>
      <c r="H14" s="49">
        <f>SUM(H11:H13)</f>
        <v>0</v>
      </c>
      <c r="J14" s="1" t="s">
        <v>8</v>
      </c>
    </row>
    <row r="15" spans="1:14" ht="4.5" customHeight="1" x14ac:dyDescent="0.25">
      <c r="A15" s="55"/>
      <c r="B15" s="56"/>
      <c r="C15" s="56"/>
      <c r="D15" s="57"/>
      <c r="E15" s="57"/>
      <c r="F15" s="58"/>
      <c r="G15" s="58"/>
      <c r="H15" s="59"/>
    </row>
    <row r="16" spans="1:14" s="26" customFormat="1" ht="4.5" customHeight="1" thickBot="1" x14ac:dyDescent="0.3">
      <c r="A16" s="1"/>
      <c r="B16" s="1"/>
      <c r="C16" s="1"/>
      <c r="D16" s="27"/>
      <c r="E16" s="28"/>
      <c r="F16" s="28"/>
      <c r="G16" s="29"/>
      <c r="H16" s="28"/>
    </row>
    <row r="17" spans="1:8" ht="19.5" thickBot="1" x14ac:dyDescent="0.3">
      <c r="A17" s="121" t="s">
        <v>37</v>
      </c>
      <c r="B17" s="122"/>
      <c r="C17" s="122"/>
      <c r="D17" s="122"/>
      <c r="E17" s="122"/>
      <c r="F17" s="122"/>
      <c r="G17" s="122"/>
      <c r="H17" s="136"/>
    </row>
    <row r="18" spans="1:8" s="3" customFormat="1" ht="18.75" customHeight="1" thickBot="1" x14ac:dyDescent="0.3">
      <c r="A18" s="182" t="s">
        <v>38</v>
      </c>
      <c r="B18" s="182"/>
      <c r="C18" s="182"/>
      <c r="D18" s="97">
        <v>3</v>
      </c>
      <c r="E18" s="97">
        <v>135</v>
      </c>
      <c r="F18" s="98">
        <f>F12</f>
        <v>0</v>
      </c>
      <c r="G18" s="99">
        <v>52</v>
      </c>
      <c r="H18" s="100">
        <f>IF(AND(ISNUMBER(E18), ISNUMBER(F18), ISNUMBER(G18)), PRODUCT(E18:G18), "$0.00")</f>
        <v>0</v>
      </c>
    </row>
    <row r="19" spans="1:8" s="3" customFormat="1" ht="4.5" customHeight="1" thickBot="1" x14ac:dyDescent="0.3">
      <c r="A19" s="85"/>
      <c r="B19" s="85"/>
      <c r="C19" s="85"/>
      <c r="D19" s="86"/>
      <c r="E19" s="86"/>
      <c r="F19" s="87"/>
      <c r="G19" s="88"/>
      <c r="H19" s="89"/>
    </row>
    <row r="20" spans="1:8" s="3" customFormat="1" ht="28.5" x14ac:dyDescent="0.25">
      <c r="A20" s="75"/>
      <c r="B20" s="76"/>
      <c r="C20" s="76"/>
      <c r="D20" s="77" t="s">
        <v>41</v>
      </c>
      <c r="E20" s="77" t="s">
        <v>40</v>
      </c>
      <c r="F20" s="77"/>
      <c r="G20" s="78"/>
      <c r="H20" s="79" t="s">
        <v>1</v>
      </c>
    </row>
    <row r="21" spans="1:8" ht="20.25" customHeight="1" thickBot="1" x14ac:dyDescent="0.3">
      <c r="A21" s="80"/>
      <c r="B21" s="146" t="s">
        <v>12</v>
      </c>
      <c r="C21" s="146"/>
      <c r="D21" s="81">
        <f>SUM(D9,D14,D18)</f>
        <v>68</v>
      </c>
      <c r="E21" s="81">
        <f>SUM(E9,E14, E18)</f>
        <v>2541.5</v>
      </c>
      <c r="F21" s="82"/>
      <c r="G21" s="82"/>
      <c r="H21" s="83">
        <f>H9++H14+H18</f>
        <v>0</v>
      </c>
    </row>
    <row r="22" spans="1:8" ht="25.5" customHeight="1" thickBot="1" x14ac:dyDescent="0.3">
      <c r="A22" s="113"/>
      <c r="B22" s="113"/>
      <c r="C22" s="113"/>
      <c r="D22" s="113"/>
      <c r="E22" s="113"/>
      <c r="F22" s="113"/>
      <c r="G22" s="114"/>
      <c r="H22" s="114"/>
    </row>
    <row r="23" spans="1:8" ht="20.25" customHeight="1" thickBot="1" x14ac:dyDescent="0.3">
      <c r="A23" s="6"/>
      <c r="B23" s="150" t="s">
        <v>13</v>
      </c>
      <c r="C23" s="150"/>
      <c r="D23" s="150"/>
      <c r="E23" s="150"/>
      <c r="F23" s="150"/>
      <c r="G23" s="150"/>
      <c r="H23" s="6"/>
    </row>
    <row r="24" spans="1:8" ht="23.25" customHeight="1" x14ac:dyDescent="0.25">
      <c r="A24" s="160" t="s">
        <v>26</v>
      </c>
      <c r="B24" s="160"/>
      <c r="C24" s="160"/>
      <c r="D24" s="160"/>
      <c r="E24" s="160"/>
      <c r="F24" s="160"/>
      <c r="G24" s="160"/>
      <c r="H24" s="160"/>
    </row>
    <row r="25" spans="1:8" ht="19.5" thickBot="1" x14ac:dyDescent="0.3">
      <c r="A25" s="161" t="s">
        <v>15</v>
      </c>
      <c r="B25" s="161"/>
      <c r="C25" s="161"/>
      <c r="D25" s="161"/>
      <c r="E25" s="161"/>
      <c r="F25" s="161"/>
      <c r="G25" s="161"/>
      <c r="H25" s="161"/>
    </row>
    <row r="26" spans="1:8" ht="18.75" customHeight="1" x14ac:dyDescent="0.25">
      <c r="B26" s="171" t="s">
        <v>27</v>
      </c>
      <c r="C26" s="172"/>
      <c r="D26" s="172"/>
      <c r="E26" s="101"/>
      <c r="F26" s="174" t="s">
        <v>17</v>
      </c>
      <c r="G26" s="175"/>
    </row>
    <row r="27" spans="1:8" ht="43.5" thickBot="1" x14ac:dyDescent="0.3">
      <c r="B27" s="173"/>
      <c r="C27" s="154"/>
      <c r="D27" s="155"/>
      <c r="E27" s="31" t="s">
        <v>5</v>
      </c>
      <c r="F27" s="32" t="s">
        <v>19</v>
      </c>
      <c r="G27" s="102" t="s">
        <v>18</v>
      </c>
    </row>
    <row r="28" spans="1:8" ht="18.75" customHeight="1" thickTop="1" x14ac:dyDescent="0.25">
      <c r="B28" s="179" t="s">
        <v>2</v>
      </c>
      <c r="C28" s="180"/>
      <c r="D28" s="181"/>
      <c r="E28" s="184"/>
      <c r="F28" s="34">
        <f>F12</f>
        <v>0</v>
      </c>
      <c r="G28" s="187"/>
    </row>
    <row r="29" spans="1:8" ht="18.75" customHeight="1" x14ac:dyDescent="0.25">
      <c r="B29" s="179" t="s">
        <v>35</v>
      </c>
      <c r="C29" s="180"/>
      <c r="D29" s="181"/>
      <c r="E29" s="185"/>
      <c r="F29" s="34">
        <f>F11</f>
        <v>0</v>
      </c>
      <c r="G29" s="188"/>
    </row>
    <row r="30" spans="1:8" ht="18.75" customHeight="1" x14ac:dyDescent="0.25">
      <c r="B30" s="162" t="s">
        <v>32</v>
      </c>
      <c r="C30" s="163"/>
      <c r="D30" s="164"/>
      <c r="E30" s="185"/>
      <c r="F30" s="34">
        <f>F9</f>
        <v>0</v>
      </c>
      <c r="G30" s="188"/>
    </row>
    <row r="31" spans="1:8" ht="18.75" customHeight="1" thickBot="1" x14ac:dyDescent="0.3">
      <c r="B31" s="176" t="s">
        <v>30</v>
      </c>
      <c r="C31" s="177"/>
      <c r="D31" s="178"/>
      <c r="E31" s="186"/>
      <c r="F31" s="103">
        <f>F13</f>
        <v>0</v>
      </c>
      <c r="G31" s="189"/>
    </row>
    <row r="32" spans="1:8" x14ac:dyDescent="0.25">
      <c r="C32" s="36"/>
      <c r="D32" s="29"/>
      <c r="E32" s="29"/>
      <c r="F32" s="29"/>
    </row>
    <row r="33" spans="3:7" x14ac:dyDescent="0.25">
      <c r="C33" s="29"/>
      <c r="D33" s="27"/>
      <c r="E33" s="29"/>
      <c r="F33" s="29"/>
      <c r="G33" s="29"/>
    </row>
  </sheetData>
  <sheetProtection algorithmName="SHA-512" hashValue="aH7OTX5iPFhg9rwxW7AgpzZkZ13zlMqSnWmz/qkdAtukVHq7Y7/zdiaaiCBna4MiCF8cG4eBxnwmgB5Ruj1oYA==" saltValue="X0fyvmd+wfRddF+ZjKSMyw==" spinCount="100000" sheet="1" objects="1" scenarios="1" selectLockedCells="1"/>
  <sortState xmlns:xlrd2="http://schemas.microsoft.com/office/spreadsheetml/2017/richdata2" ref="B28:G31">
    <sortCondition ref="B28:B31"/>
  </sortState>
  <mergeCells count="28">
    <mergeCell ref="B31:D31"/>
    <mergeCell ref="B28:D28"/>
    <mergeCell ref="B29:D29"/>
    <mergeCell ref="F14:G14"/>
    <mergeCell ref="A18:C18"/>
    <mergeCell ref="A22:F22"/>
    <mergeCell ref="G22:H22"/>
    <mergeCell ref="B23:G23"/>
    <mergeCell ref="A24:H24"/>
    <mergeCell ref="A6:C7"/>
    <mergeCell ref="B30:D30"/>
    <mergeCell ref="B21:C21"/>
    <mergeCell ref="A10:H10"/>
    <mergeCell ref="A11:C11"/>
    <mergeCell ref="A12:C12"/>
    <mergeCell ref="A8:H8"/>
    <mergeCell ref="A9:C9"/>
    <mergeCell ref="A17:H17"/>
    <mergeCell ref="A13:C13"/>
    <mergeCell ref="B14:C14"/>
    <mergeCell ref="A25:H25"/>
    <mergeCell ref="B26:D27"/>
    <mergeCell ref="F26:G26"/>
    <mergeCell ref="A1:F1"/>
    <mergeCell ref="G1:H1"/>
    <mergeCell ref="B3:G3"/>
    <mergeCell ref="A4:H4"/>
    <mergeCell ref="A5:H5"/>
  </mergeCells>
  <hyperlinks>
    <hyperlink ref="G1" r:id="rId1" xr:uid="{00000000-0004-0000-0100-000000000000}"/>
  </hyperlinks>
  <printOptions horizontalCentered="1"/>
  <pageMargins left="0.45" right="0.45" top="1.1000000000000001" bottom="0.5" header="0.25" footer="0.25"/>
  <pageSetup scale="79" fitToHeight="0" orientation="portrait" r:id="rId2"/>
  <headerFooter>
    <oddHeader>&amp;C&amp;"Times New Roman,Bold"&amp;12HILLSBOROUGH COUNTY SHERIFF'S OFFICE
RFP 2025-016:  COURTHOUSE SECURITY
EXHIBIT B - PRICING MATRIX</oddHeader>
    <oddFooter>&amp;L&amp;"Times New Roman,Bold"&amp;12EXHIBIT B&amp;R&amp;"Times New Roman,Regular"Page &amp;P of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Pricing Check against current</vt:lpstr>
      <vt:lpstr>Cover Sheet</vt:lpstr>
      <vt:lpstr>D.3.c CHART 1 &amp; 2</vt:lpstr>
      <vt:lpstr>'Cover Sheet'!Print_Area</vt:lpstr>
      <vt:lpstr>'D.3.c CHART 1 &amp; 2'!Print_Area</vt:lpstr>
      <vt:lpstr>'Pricing Check against current'!Print_Area</vt:lpstr>
    </vt:vector>
  </TitlesOfParts>
  <Company>Hillsborough County Sheriff's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B Pricing Matrix</dc:title>
  <dc:subject>2025-016</dc:subject>
  <dc:creator>Marianne Theen</dc:creator>
  <dc:description>COURTHOUSE SECURITY</dc:description>
  <cp:lastModifiedBy>THEEN, MARIANNE</cp:lastModifiedBy>
  <cp:lastPrinted>2025-09-11T13:20:01Z</cp:lastPrinted>
  <dcterms:created xsi:type="dcterms:W3CDTF">2014-03-31T14:40:19Z</dcterms:created>
  <dcterms:modified xsi:type="dcterms:W3CDTF">2025-09-11T13:24:33Z</dcterms:modified>
</cp:coreProperties>
</file>